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80" windowWidth="3660" windowHeight="10020" tabRatio="892" activeTab="1"/>
  </bookViews>
  <sheets>
    <sheet name="Predict LC" sheetId="75" r:id="rId1"/>
    <sheet name="Predict SFC" sheetId="76" r:id="rId2"/>
  </sheets>
  <calcPr calcId="144525"/>
</workbook>
</file>

<file path=xl/calcChain.xml><?xml version="1.0" encoding="utf-8"?>
<calcChain xmlns="http://schemas.openxmlformats.org/spreadsheetml/2006/main">
  <c r="C9" i="76" l="1"/>
  <c r="C13" i="76" s="1"/>
  <c r="C17" i="76" s="1"/>
  <c r="C10" i="76"/>
  <c r="C14" i="76"/>
  <c r="C19" i="76"/>
  <c r="C20" i="76" s="1"/>
  <c r="C21" i="76"/>
  <c r="C32" i="76"/>
  <c r="C33" i="76" s="1"/>
  <c r="C38" i="76"/>
  <c r="C9" i="75"/>
  <c r="C10" i="75" s="1"/>
  <c r="C36" i="75"/>
  <c r="C13" i="75" l="1"/>
  <c r="C27" i="75" s="1"/>
  <c r="C27" i="76"/>
  <c r="C28" i="76" s="1"/>
  <c r="C23" i="76" s="1"/>
  <c r="C17" i="75" l="1"/>
  <c r="C31" i="75"/>
  <c r="C23" i="75" s="1"/>
  <c r="C14" i="75"/>
  <c r="C20" i="75" l="1"/>
  <c r="C21" i="75"/>
</calcChain>
</file>

<file path=xl/sharedStrings.xml><?xml version="1.0" encoding="utf-8"?>
<sst xmlns="http://schemas.openxmlformats.org/spreadsheetml/2006/main" count="104" uniqueCount="46">
  <si>
    <t>Prep Predictor LC</t>
  </si>
  <si>
    <t>Material to be Separated</t>
  </si>
  <si>
    <t>g</t>
  </si>
  <si>
    <t>Injection Concentration</t>
  </si>
  <si>
    <t>mg/mL</t>
  </si>
  <si>
    <t>Injection Volume</t>
  </si>
  <si>
    <t>mL</t>
  </si>
  <si>
    <t>Material per Injection</t>
  </si>
  <si>
    <t>mg</t>
  </si>
  <si>
    <t>Number of Injections</t>
  </si>
  <si>
    <t>Cycle Time</t>
  </si>
  <si>
    <t>min</t>
  </si>
  <si>
    <t>Time Req'd</t>
  </si>
  <si>
    <t>Hours</t>
  </si>
  <si>
    <t>Days</t>
  </si>
  <si>
    <t>Flow Rate</t>
  </si>
  <si>
    <t>mL/min</t>
  </si>
  <si>
    <t>Total Eluent Req'd</t>
  </si>
  <si>
    <t>L</t>
  </si>
  <si>
    <t>Solvent B</t>
  </si>
  <si>
    <t>%</t>
  </si>
  <si>
    <t>Total Solvent A Req'd</t>
  </si>
  <si>
    <t>Total Solvent B Req'd</t>
  </si>
  <si>
    <t>Total Eluent Collected</t>
  </si>
  <si>
    <t>Fraction 1 Open</t>
  </si>
  <si>
    <t>Fraction 1 Close</t>
  </si>
  <si>
    <t>Eluent Collected, Fraction 1</t>
  </si>
  <si>
    <t>Fraction 2 Open</t>
  </si>
  <si>
    <t>Fraction 2 Close</t>
  </si>
  <si>
    <t>Eluent Collected, Fraction 2</t>
  </si>
  <si>
    <t>Column, ID</t>
  </si>
  <si>
    <t>cm</t>
  </si>
  <si>
    <t>Column, Packed Length</t>
  </si>
  <si>
    <t>CSP Density</t>
  </si>
  <si>
    <t>g/cc</t>
  </si>
  <si>
    <t>CSP (calculated)</t>
  </si>
  <si>
    <t>Prep Predictor SFC</t>
  </si>
  <si>
    <t>Modifier</t>
  </si>
  <si>
    <t>Total CO2 Req'd</t>
  </si>
  <si>
    <t>lb</t>
  </si>
  <si>
    <t>50 lb Tanks</t>
  </si>
  <si>
    <t>Total Modifier Req'd</t>
  </si>
  <si>
    <t>Total Modifier Collected</t>
  </si>
  <si>
    <t>Modifier Collected, Fraction 1</t>
  </si>
  <si>
    <t>Modifier Collected, Fraction 2</t>
  </si>
  <si>
    <t>gwyanik@pdr-separations.com
561 818-8445
www.pdr-separations.com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</si>
</sst>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0.000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right" vertical="top"/>
    </xf>
    <xf numFmtId="165" fontId="3" fillId="2" borderId="0" xfId="0" applyNumberFormat="1" applyFont="1" applyFill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164" fontId="3" fillId="2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2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</cellXfs>
  <cellStyles count="5">
    <cellStyle name="Currency 2" xfId="2"/>
    <cellStyle name="Currency 2 2" xfId="4"/>
    <cellStyle name="Normal" xfId="0" builtinId="0"/>
    <cellStyle name="Normal 2" xfId="1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39</xdr:row>
      <xdr:rowOff>0</xdr:rowOff>
    </xdr:from>
    <xdr:to>
      <xdr:col>2</xdr:col>
      <xdr:colOff>321542</xdr:colOff>
      <xdr:row>42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6296025"/>
          <a:ext cx="2559917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41</xdr:row>
      <xdr:rowOff>0</xdr:rowOff>
    </xdr:from>
    <xdr:to>
      <xdr:col>2</xdr:col>
      <xdr:colOff>316070</xdr:colOff>
      <xdr:row>44</xdr:row>
      <xdr:rowOff>40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6600825"/>
          <a:ext cx="2554445" cy="457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E1" sqref="E1"/>
    </sheetView>
  </sheetViews>
  <sheetFormatPr defaultRowHeight="12" x14ac:dyDescent="0.2"/>
  <cols>
    <col min="1" max="1" width="29.7109375" style="1" customWidth="1"/>
    <col min="2" max="2" width="10.7109375" style="1" customWidth="1"/>
    <col min="3" max="3" width="10.7109375" style="2" customWidth="1"/>
    <col min="4" max="4" width="5.140625" style="2" bestFit="1" customWidth="1"/>
    <col min="5" max="6" width="7" style="2" bestFit="1" customWidth="1"/>
    <col min="7" max="16384" width="9.140625" style="1"/>
  </cols>
  <sheetData>
    <row r="1" spans="1:6" ht="39.950000000000003" customHeight="1" x14ac:dyDescent="0.2">
      <c r="A1" s="36" t="s">
        <v>45</v>
      </c>
      <c r="B1" s="36"/>
      <c r="C1" s="36"/>
    </row>
    <row r="2" spans="1:6" ht="12" customHeight="1" x14ac:dyDescent="0.2"/>
    <row r="3" spans="1:6" s="4" customFormat="1" ht="12" customHeight="1" x14ac:dyDescent="0.2">
      <c r="A3" s="34" t="s">
        <v>0</v>
      </c>
      <c r="B3" s="35"/>
      <c r="C3" s="35"/>
      <c r="D3" s="3"/>
      <c r="E3" s="3"/>
      <c r="F3" s="3"/>
    </row>
    <row r="4" spans="1:6" ht="12" customHeight="1" x14ac:dyDescent="0.2"/>
    <row r="5" spans="1:6" s="9" customFormat="1" ht="12" customHeight="1" x14ac:dyDescent="0.2">
      <c r="A5" s="5" t="s">
        <v>1</v>
      </c>
      <c r="B5" s="6" t="s">
        <v>2</v>
      </c>
      <c r="C5" s="7">
        <v>200</v>
      </c>
      <c r="D5" s="8"/>
      <c r="E5" s="8"/>
      <c r="F5" s="8"/>
    </row>
    <row r="6" spans="1:6" ht="12" customHeight="1" x14ac:dyDescent="0.2">
      <c r="B6" s="10"/>
      <c r="C6" s="11"/>
    </row>
    <row r="7" spans="1:6" ht="12" customHeight="1" x14ac:dyDescent="0.2">
      <c r="A7" s="1" t="s">
        <v>3</v>
      </c>
      <c r="B7" s="10" t="s">
        <v>4</v>
      </c>
      <c r="C7" s="11">
        <v>90</v>
      </c>
    </row>
    <row r="8" spans="1:6" ht="12" customHeight="1" x14ac:dyDescent="0.2">
      <c r="A8" s="1" t="s">
        <v>5</v>
      </c>
      <c r="B8" s="10" t="s">
        <v>6</v>
      </c>
      <c r="C8" s="12">
        <v>1</v>
      </c>
    </row>
    <row r="9" spans="1:6" ht="12" customHeight="1" x14ac:dyDescent="0.2">
      <c r="A9" s="1" t="s">
        <v>7</v>
      </c>
      <c r="B9" s="10" t="s">
        <v>8</v>
      </c>
      <c r="C9" s="12">
        <f>C7*C8</f>
        <v>90</v>
      </c>
    </row>
    <row r="10" spans="1:6" ht="12" customHeight="1" x14ac:dyDescent="0.2">
      <c r="A10" s="1" t="s">
        <v>9</v>
      </c>
      <c r="B10" s="10"/>
      <c r="C10" s="11">
        <f>1000*C5/C9</f>
        <v>2222.2222222222222</v>
      </c>
    </row>
    <row r="11" spans="1:6" ht="12" customHeight="1" x14ac:dyDescent="0.2">
      <c r="A11" s="1" t="s">
        <v>10</v>
      </c>
      <c r="B11" s="10" t="s">
        <v>11</v>
      </c>
      <c r="C11" s="11">
        <v>10</v>
      </c>
    </row>
    <row r="12" spans="1:6" ht="12" customHeight="1" x14ac:dyDescent="0.2">
      <c r="B12" s="10"/>
    </row>
    <row r="13" spans="1:6" ht="12" customHeight="1" x14ac:dyDescent="0.2">
      <c r="A13" s="5" t="s">
        <v>12</v>
      </c>
      <c r="B13" s="6" t="s">
        <v>13</v>
      </c>
      <c r="C13" s="13">
        <f>(1000*C5)/C9*(C11/60)</f>
        <v>370.37037037037032</v>
      </c>
    </row>
    <row r="14" spans="1:6" s="9" customFormat="1" ht="12" customHeight="1" x14ac:dyDescent="0.2">
      <c r="A14" s="14" t="s">
        <v>12</v>
      </c>
      <c r="B14" s="15" t="s">
        <v>14</v>
      </c>
      <c r="C14" s="16">
        <f>C13/24</f>
        <v>15.432098765432096</v>
      </c>
      <c r="D14" s="8"/>
      <c r="E14" s="8"/>
      <c r="F14" s="8"/>
    </row>
    <row r="15" spans="1:6" ht="12" customHeight="1" x14ac:dyDescent="0.2">
      <c r="B15" s="10"/>
    </row>
    <row r="16" spans="1:6" ht="12" customHeight="1" x14ac:dyDescent="0.2">
      <c r="A16" s="1" t="s">
        <v>15</v>
      </c>
      <c r="B16" s="10" t="s">
        <v>16</v>
      </c>
      <c r="C16" s="11">
        <v>20</v>
      </c>
    </row>
    <row r="17" spans="1:6" ht="12" customHeight="1" x14ac:dyDescent="0.2">
      <c r="A17" s="5" t="s">
        <v>17</v>
      </c>
      <c r="B17" s="17" t="s">
        <v>18</v>
      </c>
      <c r="C17" s="13">
        <f>C13*60*C16/1000</f>
        <v>444.4444444444444</v>
      </c>
    </row>
    <row r="18" spans="1:6" ht="12" customHeight="1" x14ac:dyDescent="0.2">
      <c r="B18" s="10"/>
      <c r="C18" s="11"/>
    </row>
    <row r="19" spans="1:6" ht="12" customHeight="1" x14ac:dyDescent="0.2">
      <c r="A19" s="1" t="s">
        <v>19</v>
      </c>
      <c r="B19" s="10" t="s">
        <v>20</v>
      </c>
      <c r="C19" s="11">
        <v>35</v>
      </c>
    </row>
    <row r="20" spans="1:6" ht="12" customHeight="1" x14ac:dyDescent="0.2">
      <c r="A20" s="5" t="s">
        <v>21</v>
      </c>
      <c r="B20" s="6" t="s">
        <v>18</v>
      </c>
      <c r="C20" s="13">
        <f>C17*(100-C19)/100</f>
        <v>288.88888888888886</v>
      </c>
    </row>
    <row r="21" spans="1:6" s="9" customFormat="1" ht="12" customHeight="1" x14ac:dyDescent="0.2">
      <c r="A21" s="5" t="s">
        <v>22</v>
      </c>
      <c r="B21" s="6" t="s">
        <v>18</v>
      </c>
      <c r="C21" s="13">
        <f>C17*C19/100</f>
        <v>155.55555555555554</v>
      </c>
      <c r="D21" s="8"/>
      <c r="E21" s="8"/>
      <c r="F21" s="8"/>
    </row>
    <row r="22" spans="1:6" ht="12" customHeight="1" x14ac:dyDescent="0.2">
      <c r="B22" s="10"/>
      <c r="C22" s="11"/>
    </row>
    <row r="23" spans="1:6" s="9" customFormat="1" ht="12" customHeight="1" x14ac:dyDescent="0.2">
      <c r="A23" s="5" t="s">
        <v>23</v>
      </c>
      <c r="B23" s="6" t="s">
        <v>18</v>
      </c>
      <c r="C23" s="13">
        <f>C27+C31</f>
        <v>311.11111111111109</v>
      </c>
      <c r="D23" s="8"/>
      <c r="E23" s="8"/>
      <c r="F23" s="8"/>
    </row>
    <row r="24" spans="1:6" ht="12" customHeight="1" x14ac:dyDescent="0.2">
      <c r="B24" s="10"/>
    </row>
    <row r="25" spans="1:6" ht="12" customHeight="1" x14ac:dyDescent="0.2">
      <c r="A25" s="1" t="s">
        <v>24</v>
      </c>
      <c r="B25" s="10" t="s">
        <v>11</v>
      </c>
      <c r="C25" s="18">
        <v>5</v>
      </c>
    </row>
    <row r="26" spans="1:6" ht="12" customHeight="1" x14ac:dyDescent="0.2">
      <c r="A26" s="1" t="s">
        <v>25</v>
      </c>
      <c r="B26" s="10" t="s">
        <v>11</v>
      </c>
      <c r="C26" s="18">
        <v>7</v>
      </c>
    </row>
    <row r="27" spans="1:6" ht="12" customHeight="1" x14ac:dyDescent="0.2">
      <c r="A27" s="1" t="s">
        <v>26</v>
      </c>
      <c r="B27" s="10" t="s">
        <v>18</v>
      </c>
      <c r="C27" s="11">
        <f>((C26-C25)/C11)*(C16/1000)*C13*60</f>
        <v>88.888888888888886</v>
      </c>
    </row>
    <row r="28" spans="1:6" ht="12" customHeight="1" x14ac:dyDescent="0.2">
      <c r="B28" s="10"/>
    </row>
    <row r="29" spans="1:6" ht="12" customHeight="1" x14ac:dyDescent="0.2">
      <c r="A29" s="1" t="s">
        <v>27</v>
      </c>
      <c r="B29" s="10" t="s">
        <v>11</v>
      </c>
      <c r="C29" s="18">
        <v>8</v>
      </c>
    </row>
    <row r="30" spans="1:6" ht="12" customHeight="1" x14ac:dyDescent="0.2">
      <c r="A30" s="1" t="s">
        <v>28</v>
      </c>
      <c r="B30" s="10" t="s">
        <v>11</v>
      </c>
      <c r="C30" s="18">
        <v>13</v>
      </c>
    </row>
    <row r="31" spans="1:6" ht="12" customHeight="1" x14ac:dyDescent="0.2">
      <c r="A31" s="1" t="s">
        <v>29</v>
      </c>
      <c r="B31" s="10" t="s">
        <v>18</v>
      </c>
      <c r="C31" s="11">
        <f>((C30-C29)/C11)*(C16/1000)*C13*60</f>
        <v>222.2222222222222</v>
      </c>
      <c r="D31" s="1"/>
      <c r="E31" s="1"/>
      <c r="F31" s="1"/>
    </row>
    <row r="32" spans="1:6" ht="12" customHeight="1" x14ac:dyDescent="0.2">
      <c r="B32" s="10"/>
      <c r="C32" s="11"/>
      <c r="D32" s="1"/>
      <c r="E32" s="1"/>
      <c r="F32" s="1"/>
    </row>
    <row r="33" spans="1:6" ht="12" customHeight="1" x14ac:dyDescent="0.2">
      <c r="A33" s="1" t="s">
        <v>30</v>
      </c>
      <c r="B33" s="10" t="s">
        <v>31</v>
      </c>
      <c r="C33" s="11">
        <v>2.1</v>
      </c>
      <c r="D33" s="1"/>
      <c r="E33" s="1"/>
      <c r="F33" s="1"/>
    </row>
    <row r="34" spans="1:6" ht="12" customHeight="1" x14ac:dyDescent="0.2">
      <c r="A34" s="1" t="s">
        <v>32</v>
      </c>
      <c r="B34" s="10" t="s">
        <v>31</v>
      </c>
      <c r="C34" s="11">
        <v>25</v>
      </c>
      <c r="D34" s="1"/>
      <c r="E34" s="1"/>
      <c r="F34" s="1"/>
    </row>
    <row r="35" spans="1:6" ht="12" customHeight="1" x14ac:dyDescent="0.2">
      <c r="A35" s="1" t="s">
        <v>33</v>
      </c>
      <c r="B35" s="10" t="s">
        <v>34</v>
      </c>
      <c r="C35" s="11">
        <v>0.6</v>
      </c>
      <c r="D35" s="1"/>
      <c r="E35" s="1"/>
      <c r="F35" s="1"/>
    </row>
    <row r="36" spans="1:6" ht="12" customHeight="1" x14ac:dyDescent="0.2">
      <c r="A36" s="1" t="s">
        <v>35</v>
      </c>
      <c r="B36" s="10" t="s">
        <v>2</v>
      </c>
      <c r="C36" s="11">
        <f>(PI()/4)*C33*C33*C34*C35</f>
        <v>51.954088508741201</v>
      </c>
      <c r="D36" s="1"/>
      <c r="E36" s="1"/>
      <c r="F36" s="1"/>
    </row>
  </sheetData>
  <mergeCells count="2">
    <mergeCell ref="A3:C3"/>
    <mergeCell ref="A1:C1"/>
  </mergeCells>
  <printOptions horizontalCentered="1"/>
  <pageMargins left="0.7" right="0.7" top="0.75" bottom="0.75" header="0.3" footer="0.3"/>
  <pageSetup orientation="portrait" verticalDpi="0" r:id="rId1"/>
  <headerFooter>
    <oddFooter>&amp;L&amp;"-,Regular"PDR-Separations&amp;C&amp;"-,Regular"Prep Predictor LC&amp;R&amp;"-,Regular"&amp;D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E1" sqref="E1"/>
    </sheetView>
  </sheetViews>
  <sheetFormatPr defaultRowHeight="12" x14ac:dyDescent="0.2"/>
  <cols>
    <col min="1" max="1" width="29.7109375" style="20" customWidth="1"/>
    <col min="2" max="2" width="10.7109375" style="20" customWidth="1"/>
    <col min="3" max="3" width="10.7109375" style="19" customWidth="1"/>
    <col min="4" max="4" width="5.140625" style="19" bestFit="1" customWidth="1"/>
    <col min="5" max="6" width="7" style="19" bestFit="1" customWidth="1"/>
    <col min="7" max="16384" width="9.140625" style="20"/>
  </cols>
  <sheetData>
    <row r="1" spans="1:6" s="1" customFormat="1" ht="39.950000000000003" customHeight="1" x14ac:dyDescent="0.2">
      <c r="A1" s="36" t="s">
        <v>45</v>
      </c>
      <c r="B1" s="36"/>
      <c r="C1" s="36"/>
      <c r="D1" s="2"/>
      <c r="E1" s="2"/>
      <c r="F1" s="2"/>
    </row>
    <row r="2" spans="1:6" ht="12" customHeight="1" x14ac:dyDescent="0.2"/>
    <row r="3" spans="1:6" s="4" customFormat="1" ht="12" customHeight="1" x14ac:dyDescent="0.2">
      <c r="A3" s="34" t="s">
        <v>36</v>
      </c>
      <c r="B3" s="35"/>
      <c r="C3" s="35"/>
      <c r="D3" s="3"/>
      <c r="E3" s="3"/>
      <c r="F3" s="3"/>
    </row>
    <row r="4" spans="1:6" ht="12" customHeight="1" x14ac:dyDescent="0.2"/>
    <row r="5" spans="1:6" s="25" customFormat="1" ht="12" customHeight="1" x14ac:dyDescent="0.2">
      <c r="A5" s="21" t="s">
        <v>1</v>
      </c>
      <c r="B5" s="22" t="s">
        <v>2</v>
      </c>
      <c r="C5" s="23">
        <v>20</v>
      </c>
      <c r="D5" s="24"/>
      <c r="E5" s="24"/>
      <c r="F5" s="24"/>
    </row>
    <row r="6" spans="1:6" ht="12" customHeight="1" x14ac:dyDescent="0.2">
      <c r="B6" s="26"/>
      <c r="C6" s="27"/>
    </row>
    <row r="7" spans="1:6" ht="12" customHeight="1" x14ac:dyDescent="0.2">
      <c r="A7" s="20" t="s">
        <v>3</v>
      </c>
      <c r="B7" s="26" t="s">
        <v>4</v>
      </c>
      <c r="C7" s="27">
        <v>20</v>
      </c>
    </row>
    <row r="8" spans="1:6" ht="12" customHeight="1" x14ac:dyDescent="0.2">
      <c r="A8" s="20" t="s">
        <v>5</v>
      </c>
      <c r="B8" s="26" t="s">
        <v>6</v>
      </c>
      <c r="C8" s="28">
        <v>3</v>
      </c>
    </row>
    <row r="9" spans="1:6" ht="12" customHeight="1" x14ac:dyDescent="0.2">
      <c r="A9" s="20" t="s">
        <v>7</v>
      </c>
      <c r="B9" s="26" t="s">
        <v>8</v>
      </c>
      <c r="C9" s="28">
        <f>C7*C8</f>
        <v>60</v>
      </c>
    </row>
    <row r="10" spans="1:6" ht="12" customHeight="1" x14ac:dyDescent="0.2">
      <c r="A10" s="20" t="s">
        <v>9</v>
      </c>
      <c r="B10" s="26"/>
      <c r="C10" s="27">
        <f>1000*C5/C9</f>
        <v>333.33333333333331</v>
      </c>
    </row>
    <row r="11" spans="1:6" ht="12" customHeight="1" x14ac:dyDescent="0.2">
      <c r="A11" s="20" t="s">
        <v>10</v>
      </c>
      <c r="B11" s="26" t="s">
        <v>11</v>
      </c>
      <c r="C11" s="27">
        <v>5</v>
      </c>
    </row>
    <row r="12" spans="1:6" ht="12" customHeight="1" x14ac:dyDescent="0.2">
      <c r="B12" s="26"/>
    </row>
    <row r="13" spans="1:6" ht="12" customHeight="1" x14ac:dyDescent="0.2">
      <c r="A13" s="21" t="s">
        <v>12</v>
      </c>
      <c r="B13" s="22" t="s">
        <v>13</v>
      </c>
      <c r="C13" s="29">
        <f>(1000*C5)/C9*(C11/60)</f>
        <v>27.777777777777775</v>
      </c>
    </row>
    <row r="14" spans="1:6" s="25" customFormat="1" ht="12" customHeight="1" x14ac:dyDescent="0.2">
      <c r="A14" s="30" t="s">
        <v>12</v>
      </c>
      <c r="B14" s="31" t="s">
        <v>14</v>
      </c>
      <c r="C14" s="32">
        <f>C13/24</f>
        <v>1.1574074074074072</v>
      </c>
      <c r="D14" s="24"/>
      <c r="E14" s="24"/>
      <c r="F14" s="24"/>
    </row>
    <row r="15" spans="1:6" ht="12" customHeight="1" x14ac:dyDescent="0.2">
      <c r="B15" s="26"/>
      <c r="C15" s="27"/>
    </row>
    <row r="16" spans="1:6" ht="12" customHeight="1" x14ac:dyDescent="0.2">
      <c r="A16" s="20" t="s">
        <v>15</v>
      </c>
      <c r="B16" s="26" t="s">
        <v>16</v>
      </c>
      <c r="C16" s="27">
        <v>50</v>
      </c>
    </row>
    <row r="17" spans="1:6" ht="12" customHeight="1" x14ac:dyDescent="0.2">
      <c r="A17" s="20" t="s">
        <v>17</v>
      </c>
      <c r="B17" s="26" t="s">
        <v>18</v>
      </c>
      <c r="C17" s="27">
        <f>C13*60*C16/1000</f>
        <v>83.333333333333329</v>
      </c>
    </row>
    <row r="18" spans="1:6" ht="12" customHeight="1" x14ac:dyDescent="0.2">
      <c r="A18" s="20" t="s">
        <v>37</v>
      </c>
      <c r="B18" s="26" t="s">
        <v>20</v>
      </c>
      <c r="C18" s="27">
        <v>25</v>
      </c>
    </row>
    <row r="19" spans="1:6" ht="12" customHeight="1" x14ac:dyDescent="0.2">
      <c r="A19" s="21" t="s">
        <v>38</v>
      </c>
      <c r="B19" s="22" t="s">
        <v>39</v>
      </c>
      <c r="C19" s="29">
        <f>(3.19)*((C16)*(100-C18)/100*(1)*(C13*60))/454</f>
        <v>439.15198237885454</v>
      </c>
    </row>
    <row r="20" spans="1:6" ht="12" customHeight="1" x14ac:dyDescent="0.2">
      <c r="A20" s="20" t="s">
        <v>38</v>
      </c>
      <c r="B20" s="26" t="s">
        <v>40</v>
      </c>
      <c r="C20" s="28">
        <f>C19/50</f>
        <v>8.7830396475770911</v>
      </c>
    </row>
    <row r="21" spans="1:6" s="25" customFormat="1" ht="12" customHeight="1" x14ac:dyDescent="0.2">
      <c r="A21" s="21" t="s">
        <v>41</v>
      </c>
      <c r="B21" s="22" t="s">
        <v>18</v>
      </c>
      <c r="C21" s="29">
        <f>C17*C18/100</f>
        <v>20.833333333333329</v>
      </c>
      <c r="D21" s="24"/>
      <c r="E21" s="24"/>
      <c r="F21" s="24"/>
    </row>
    <row r="22" spans="1:6" ht="12" customHeight="1" x14ac:dyDescent="0.2">
      <c r="B22" s="26"/>
      <c r="C22" s="27"/>
    </row>
    <row r="23" spans="1:6" s="25" customFormat="1" ht="12" customHeight="1" x14ac:dyDescent="0.2">
      <c r="A23" s="21" t="s">
        <v>42</v>
      </c>
      <c r="B23" s="22" t="s">
        <v>18</v>
      </c>
      <c r="C23" s="29">
        <f>C28+C33</f>
        <v>17.916666666666668</v>
      </c>
      <c r="D23" s="24"/>
      <c r="E23" s="24"/>
      <c r="F23" s="24"/>
    </row>
    <row r="24" spans="1:6" ht="12" customHeight="1" x14ac:dyDescent="0.2">
      <c r="B24" s="26"/>
    </row>
    <row r="25" spans="1:6" ht="12" customHeight="1" x14ac:dyDescent="0.2">
      <c r="A25" s="20" t="s">
        <v>24</v>
      </c>
      <c r="B25" s="26" t="s">
        <v>11</v>
      </c>
      <c r="C25" s="33">
        <v>5.2</v>
      </c>
    </row>
    <row r="26" spans="1:6" ht="12" customHeight="1" x14ac:dyDescent="0.2">
      <c r="A26" s="20" t="s">
        <v>25</v>
      </c>
      <c r="B26" s="26" t="s">
        <v>11</v>
      </c>
      <c r="C26" s="33">
        <v>6.7</v>
      </c>
    </row>
    <row r="27" spans="1:6" ht="12" customHeight="1" x14ac:dyDescent="0.2">
      <c r="A27" s="20" t="s">
        <v>26</v>
      </c>
      <c r="B27" s="26" t="s">
        <v>18</v>
      </c>
      <c r="C27" s="27">
        <f>((C26-C25)/C11)*(C16/1000)*C13*60</f>
        <v>24.999999999999996</v>
      </c>
    </row>
    <row r="28" spans="1:6" ht="12" customHeight="1" x14ac:dyDescent="0.2">
      <c r="A28" s="20" t="s">
        <v>43</v>
      </c>
      <c r="B28" s="26" t="s">
        <v>18</v>
      </c>
      <c r="C28" s="27">
        <f>C27*C18/100</f>
        <v>6.2499999999999991</v>
      </c>
    </row>
    <row r="29" spans="1:6" ht="12" customHeight="1" x14ac:dyDescent="0.2">
      <c r="B29" s="26"/>
    </row>
    <row r="30" spans="1:6" ht="12" customHeight="1" x14ac:dyDescent="0.2">
      <c r="A30" s="20" t="s">
        <v>27</v>
      </c>
      <c r="B30" s="26" t="s">
        <v>11</v>
      </c>
      <c r="C30" s="33">
        <v>7</v>
      </c>
    </row>
    <row r="31" spans="1:6" ht="12" customHeight="1" x14ac:dyDescent="0.2">
      <c r="A31" s="20" t="s">
        <v>28</v>
      </c>
      <c r="B31" s="26" t="s">
        <v>11</v>
      </c>
      <c r="C31" s="33">
        <v>9.8000000000000007</v>
      </c>
    </row>
    <row r="32" spans="1:6" ht="12" customHeight="1" x14ac:dyDescent="0.2">
      <c r="A32" s="20" t="s">
        <v>29</v>
      </c>
      <c r="B32" s="26" t="s">
        <v>18</v>
      </c>
      <c r="C32" s="27">
        <f>((C31-C30)/C11)*(C16/1000)*C13*60</f>
        <v>46.666666666666679</v>
      </c>
    </row>
    <row r="33" spans="1:3" ht="12" customHeight="1" x14ac:dyDescent="0.2">
      <c r="A33" s="20" t="s">
        <v>44</v>
      </c>
      <c r="B33" s="26" t="s">
        <v>18</v>
      </c>
      <c r="C33" s="27">
        <f>C32*C18/100</f>
        <v>11.66666666666667</v>
      </c>
    </row>
    <row r="34" spans="1:3" ht="12" customHeight="1" x14ac:dyDescent="0.2">
      <c r="B34" s="26"/>
      <c r="C34" s="27"/>
    </row>
    <row r="35" spans="1:3" ht="12" customHeight="1" x14ac:dyDescent="0.2">
      <c r="A35" s="20" t="s">
        <v>30</v>
      </c>
      <c r="B35" s="26" t="s">
        <v>31</v>
      </c>
      <c r="C35" s="27">
        <v>2.1</v>
      </c>
    </row>
    <row r="36" spans="1:3" ht="12" customHeight="1" x14ac:dyDescent="0.2">
      <c r="A36" s="20" t="s">
        <v>32</v>
      </c>
      <c r="B36" s="26" t="s">
        <v>31</v>
      </c>
      <c r="C36" s="27">
        <v>25</v>
      </c>
    </row>
    <row r="37" spans="1:3" ht="12" customHeight="1" x14ac:dyDescent="0.2">
      <c r="A37" s="20" t="s">
        <v>33</v>
      </c>
      <c r="B37" s="26" t="s">
        <v>34</v>
      </c>
      <c r="C37" s="27">
        <v>0.6</v>
      </c>
    </row>
    <row r="38" spans="1:3" ht="12" customHeight="1" x14ac:dyDescent="0.2">
      <c r="A38" s="20" t="s">
        <v>35</v>
      </c>
      <c r="B38" s="26" t="s">
        <v>2</v>
      </c>
      <c r="C38" s="27">
        <f>(PI()/4)*C35*C35*C36*C37</f>
        <v>51.954088508741201</v>
      </c>
    </row>
    <row r="42" spans="1:3" x14ac:dyDescent="0.2">
      <c r="C42" s="20"/>
    </row>
  </sheetData>
  <mergeCells count="2">
    <mergeCell ref="A3:C3"/>
    <mergeCell ref="A1:C1"/>
  </mergeCells>
  <printOptions horizontalCentered="1"/>
  <pageMargins left="0.7" right="0.7" top="0.75" bottom="0.75" header="0.3" footer="0.3"/>
  <pageSetup orientation="portrait" verticalDpi="0" r:id="rId1"/>
  <headerFooter>
    <oddFooter>&amp;L&amp;"-,Regular"PDR-Separations&amp;C&amp;"-,Regular"Prep Predictor SFC&amp;R&amp;"-,Regular"&amp;D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Predict LC</vt:lpstr>
      <vt:lpstr>Predict SFC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</dc:creator>
  <cp:lastModifiedBy>gary</cp:lastModifiedBy>
  <cp:lastPrinted>2015-04-19T09:30:27Z</cp:lastPrinted>
  <dcterms:created xsi:type="dcterms:W3CDTF">2005-10-07T15:26:07Z</dcterms:created>
  <dcterms:modified xsi:type="dcterms:W3CDTF">2015-04-22T16:07:59Z</dcterms:modified>
</cp:coreProperties>
</file>